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 ContentType="image/tif"/>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3040" windowHeight="8325"/>
  </bookViews>
  <sheets>
    <sheet name="UNSIS" sheetId="2" r:id="rId1"/>
  </sheets>
  <definedNames>
    <definedName name="_xlnm.Print_Area" localSheetId="0">UNSIS!$A$1:$O$24</definedName>
  </definedNames>
  <calcPr calcId="145621"/>
</workbook>
</file>

<file path=xl/calcChain.xml><?xml version="1.0" encoding="utf-8"?>
<calcChain xmlns="http://schemas.openxmlformats.org/spreadsheetml/2006/main">
  <c r="O21" i="2" l="1"/>
  <c r="O20" i="2"/>
  <c r="O19" i="2"/>
  <c r="O18" i="2"/>
  <c r="O17" i="2"/>
  <c r="O16" i="2"/>
  <c r="O15" i="2"/>
  <c r="O14" i="2"/>
  <c r="O13" i="2"/>
  <c r="O12" i="2"/>
  <c r="O11" i="2"/>
  <c r="O10" i="2"/>
  <c r="O9" i="2"/>
  <c r="O8" i="2"/>
  <c r="L21" i="2"/>
  <c r="K21" i="2"/>
  <c r="J21" i="2"/>
  <c r="I21" i="2"/>
  <c r="H21" i="2"/>
  <c r="G21" i="2"/>
  <c r="F21" i="2"/>
  <c r="E21" i="2"/>
  <c r="N20" i="2" l="1"/>
  <c r="N19" i="2"/>
  <c r="N18" i="2"/>
  <c r="N17" i="2"/>
  <c r="N16" i="2"/>
  <c r="N15" i="2"/>
  <c r="N14" i="2"/>
  <c r="N13" i="2"/>
  <c r="N12" i="2"/>
  <c r="N11" i="2"/>
  <c r="N10" i="2"/>
  <c r="N9" i="2"/>
  <c r="J20" i="2"/>
  <c r="J19" i="2"/>
  <c r="J18" i="2"/>
  <c r="J17" i="2"/>
  <c r="J16" i="2"/>
  <c r="J15" i="2"/>
  <c r="J14" i="2"/>
  <c r="J12" i="2"/>
  <c r="J11" i="2"/>
  <c r="J10" i="2"/>
  <c r="N8" i="2" l="1"/>
  <c r="N21" i="2" l="1"/>
  <c r="F20" i="2"/>
  <c r="F19" i="2"/>
  <c r="F17" i="2"/>
  <c r="F16" i="2"/>
  <c r="F15" i="2"/>
  <c r="F14" i="2"/>
  <c r="F13" i="2"/>
  <c r="F12" i="2"/>
  <c r="F11" i="2"/>
  <c r="F10" i="2"/>
  <c r="F9" i="2"/>
  <c r="F8" i="2"/>
  <c r="J8" i="2" l="1"/>
  <c r="I9" i="2"/>
  <c r="J9" i="2" s="1"/>
  <c r="I8" i="2"/>
  <c r="F18" i="2" l="1"/>
  <c r="I18" i="2" l="1"/>
  <c r="I15" i="2"/>
  <c r="I14" i="2"/>
  <c r="I13" i="2"/>
  <c r="J13" i="2" s="1"/>
  <c r="I11" i="2"/>
  <c r="I10" i="2"/>
  <c r="I16" i="2" l="1"/>
  <c r="I12" i="2"/>
  <c r="M21" i="2"/>
  <c r="D21" i="2"/>
</calcChain>
</file>

<file path=xl/sharedStrings.xml><?xml version="1.0" encoding="utf-8"?>
<sst xmlns="http://schemas.openxmlformats.org/spreadsheetml/2006/main" count="53" uniqueCount="33">
  <si>
    <t>DATOS DE LA PLAZA</t>
  </si>
  <si>
    <t>PERCEPCIONES</t>
  </si>
  <si>
    <t>TOTAL BRUTO</t>
  </si>
  <si>
    <t>DEDUCCIONES</t>
  </si>
  <si>
    <t>TOTAL DEDUCCIONES</t>
  </si>
  <si>
    <t>TOTAL NETO</t>
  </si>
  <si>
    <t>NIVEL</t>
  </si>
  <si>
    <t>SALARIO DIARIO INTEGRADO (BASE DE COTIZACIÓN IMSS)</t>
  </si>
  <si>
    <t>SALARIO DIARIO NOMINAL</t>
  </si>
  <si>
    <t>SUELDO</t>
  </si>
  <si>
    <t>COMP. FIJA GARANTIZADA GRAVADO</t>
  </si>
  <si>
    <t>QUINQ. GRAVADO</t>
  </si>
  <si>
    <t>ISS</t>
  </si>
  <si>
    <t>IMSS</t>
  </si>
  <si>
    <t>CESANTIA Y VEJEZ</t>
  </si>
  <si>
    <t>SUMA</t>
  </si>
  <si>
    <t>DEPARTAMENTO DE RECURSOS HUMANOS</t>
  </si>
  <si>
    <t>NUM. DE PLAZAS</t>
  </si>
  <si>
    <t>CATEGORIA O PUESTO</t>
  </si>
  <si>
    <r>
      <t xml:space="preserve">PREVISON SOCIAL MMYS </t>
    </r>
    <r>
      <rPr>
        <sz val="11"/>
        <rFont val="Calibri"/>
        <family val="2"/>
      </rPr>
      <t>EXENTO</t>
    </r>
  </si>
  <si>
    <t>TABULADOR DE SUELDO DEL PERSONAL DE MANDOS MEDIOS Y SUPERIORES</t>
  </si>
  <si>
    <t>N/A</t>
  </si>
  <si>
    <t>UNIVERSIDAD DE LA SIERRA SUR</t>
  </si>
  <si>
    <t>NOTA:</t>
  </si>
  <si>
    <r>
      <rPr>
        <vertAlign val="superscript"/>
        <sz val="10"/>
        <rFont val="Calibri"/>
        <family val="2"/>
        <scheme val="minor"/>
      </rPr>
      <t>1</t>
    </r>
    <r>
      <rPr>
        <sz val="10"/>
        <rFont val="Calibri"/>
        <family val="2"/>
        <scheme val="minor"/>
      </rPr>
      <t xml:space="preserve"> El Rector solo percibe el sueldo de la UTM, por lo que debe subrayarse que aunque por razones formales, en el presupuesto de cada universidad figura el sueldo del Rector, en nueve de ellas el Rector no cobra el salario.</t>
    </r>
  </si>
  <si>
    <t>En la determinación anterior, se considera el sueldo mensual promedio de 30.4 días.</t>
  </si>
  <si>
    <t>VICE-RECTORÍA DE ADMINISTRACIÓN</t>
  </si>
  <si>
    <t>VICE-RECTOR</t>
  </si>
  <si>
    <t>ABOGADO GENERAL</t>
  </si>
  <si>
    <t>AUDITOR INTERNO</t>
  </si>
  <si>
    <t>SECRETARIO PARTICULAR DEL RECTOR</t>
  </si>
  <si>
    <t>JEFE DE DEPARTAMENTO B</t>
  </si>
  <si>
    <t>CUARTO TRIMESTRE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</si>
</sst>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0.00"/>
  </numFmts>
  <fonts count="16" x14ac:knownFonts="1">
    <font>
      <sz val="11"/>
      <color theme="1"/>
      <name val="Calibri"/>
      <family val="2"/>
      <scheme val="minor"/>
    </font>
    <font>
      <b/>
      <sz val="11"/>
      <color theme="1"/>
      <name val="Calibri"/>
      <family val="2"/>
      <scheme val="minor"/>
    </font>
    <font>
      <b/>
      <sz val="12"/>
      <color theme="1"/>
      <name val="Calibri"/>
      <family val="2"/>
      <scheme val="minor"/>
    </font>
    <font>
      <b/>
      <sz val="12"/>
      <name val="Calibri"/>
      <family val="2"/>
      <scheme val="minor"/>
    </font>
    <font>
      <b/>
      <sz val="11"/>
      <name val="Calibri"/>
      <family val="2"/>
      <scheme val="minor"/>
    </font>
    <font>
      <sz val="11"/>
      <name val="Calibri"/>
      <family val="2"/>
      <scheme val="minor"/>
    </font>
    <font>
      <sz val="11"/>
      <name val="Calibri"/>
      <family val="2"/>
    </font>
    <font>
      <sz val="12"/>
      <color theme="1"/>
      <name val="Calibri"/>
      <family val="2"/>
      <scheme val="minor"/>
    </font>
    <font>
      <sz val="12"/>
      <color indexed="8"/>
      <name val="Arial"/>
      <family val="2"/>
    </font>
    <font>
      <sz val="12"/>
      <color theme="1"/>
      <name val="Arial"/>
      <family val="2"/>
    </font>
    <font>
      <sz val="12"/>
      <name val="Arial"/>
      <family val="2"/>
    </font>
    <font>
      <sz val="8"/>
      <color rgb="FF87929F"/>
      <name val="Tahoma"/>
      <family val="2"/>
    </font>
    <font>
      <b/>
      <u/>
      <sz val="11"/>
      <color theme="1"/>
      <name val="Calibri"/>
      <family val="2"/>
      <scheme val="minor"/>
    </font>
    <font>
      <sz val="10"/>
      <name val="Calibri"/>
      <family val="2"/>
      <scheme val="minor"/>
    </font>
    <font>
      <vertAlign val="superscript"/>
      <sz val="10"/>
      <name val="Calibri"/>
      <family val="2"/>
      <scheme val="minor"/>
    </font>
    <font>
      <sz val="10"/>
      <color indexed="8"/>
      <name val="MS Sans Serif"/>
      <family val="2"/>
    </font>
  </fonts>
  <fills count="4">
    <fill>
      <patternFill patternType="none"/>
    </fill>
    <fill>
      <patternFill patternType="gray125"/>
    </fill>
    <fill>
      <patternFill patternType="solid">
        <fgColor rgb="FF92D050"/>
        <bgColor indexed="64"/>
      </patternFill>
    </fill>
    <fill>
      <patternFill patternType="solid">
        <fgColor rgb="FFCFDDEE"/>
        <bgColor indexed="8"/>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0" fontId="11" fillId="3" borderId="0" applyNumberFormat="0" applyFont="0" applyFill="0" applyBorder="0" applyAlignment="0" applyProtection="0">
      <alignment horizontal="left" vertical="top" wrapText="1"/>
    </xf>
    <xf numFmtId="0" fontId="15" fillId="0" borderId="0"/>
  </cellStyleXfs>
  <cellXfs count="45">
    <xf numFmtId="0" fontId="0" fillId="0" borderId="0" xfId="0"/>
    <xf numFmtId="164" fontId="8" fillId="0" borderId="1" xfId="0" applyNumberFormat="1" applyFont="1" applyFill="1" applyBorder="1" applyAlignment="1">
      <alignment horizontal="right" vertical="center"/>
    </xf>
    <xf numFmtId="4" fontId="7" fillId="0" borderId="2" xfId="0" applyNumberFormat="1" applyFont="1" applyFill="1" applyBorder="1" applyAlignment="1">
      <alignment vertical="center"/>
    </xf>
    <xf numFmtId="4" fontId="9" fillId="0" borderId="2" xfId="0" applyNumberFormat="1" applyFont="1" applyFill="1" applyBorder="1" applyAlignment="1">
      <alignment vertical="center"/>
    </xf>
    <xf numFmtId="0" fontId="0" fillId="0" borderId="0" xfId="0" applyFill="1" applyAlignment="1">
      <alignment vertical="center"/>
    </xf>
    <xf numFmtId="0" fontId="7" fillId="0" borderId="1" xfId="0" applyFont="1" applyFill="1" applyBorder="1" applyAlignment="1">
      <alignment vertical="center"/>
    </xf>
    <xf numFmtId="4" fontId="7" fillId="0" borderId="1" xfId="0" applyNumberFormat="1" applyFont="1" applyFill="1" applyBorder="1" applyAlignment="1">
      <alignment vertical="center"/>
    </xf>
    <xf numFmtId="4" fontId="8" fillId="0" borderId="1" xfId="0" applyNumberFormat="1" applyFont="1" applyFill="1" applyBorder="1" applyAlignment="1">
      <alignment vertical="center"/>
    </xf>
    <xf numFmtId="4" fontId="10" fillId="0" borderId="1" xfId="0" applyNumberFormat="1" applyFont="1" applyFill="1" applyBorder="1" applyAlignment="1">
      <alignment horizontal="right" vertical="center"/>
    </xf>
    <xf numFmtId="1" fontId="7" fillId="0" borderId="1" xfId="0" applyNumberFormat="1" applyFont="1" applyFill="1" applyBorder="1" applyAlignment="1">
      <alignment horizontal="center" vertical="center"/>
    </xf>
    <xf numFmtId="4" fontId="10" fillId="0" borderId="1" xfId="0" applyNumberFormat="1" applyFont="1" applyFill="1" applyBorder="1" applyAlignment="1">
      <alignment vertical="center"/>
    </xf>
    <xf numFmtId="4" fontId="7" fillId="0" borderId="1" xfId="0" applyNumberFormat="1" applyFont="1" applyFill="1" applyBorder="1" applyAlignment="1">
      <alignment vertical="center" wrapText="1"/>
    </xf>
    <xf numFmtId="4" fontId="5" fillId="2" borderId="6" xfId="0" applyNumberFormat="1" applyFont="1" applyFill="1" applyBorder="1" applyAlignment="1">
      <alignment horizontal="center" vertical="center" wrapText="1"/>
    </xf>
    <xf numFmtId="4" fontId="4" fillId="2" borderId="6" xfId="0" applyNumberFormat="1" applyFont="1" applyFill="1" applyBorder="1" applyAlignment="1">
      <alignment horizontal="center" vertical="center" wrapText="1"/>
    </xf>
    <xf numFmtId="4" fontId="5" fillId="2" borderId="9" xfId="0" applyNumberFormat="1" applyFont="1" applyFill="1" applyBorder="1" applyAlignment="1">
      <alignment horizontal="center" vertical="center" wrapText="1"/>
    </xf>
    <xf numFmtId="4" fontId="9" fillId="0" borderId="1" xfId="0" applyNumberFormat="1" applyFont="1" applyFill="1" applyBorder="1" applyAlignment="1">
      <alignment vertical="center"/>
    </xf>
    <xf numFmtId="0" fontId="12" fillId="0" borderId="0" xfId="0" applyFont="1"/>
    <xf numFmtId="0" fontId="13" fillId="0" borderId="0" xfId="0" applyFont="1" applyFill="1" applyBorder="1"/>
    <xf numFmtId="1" fontId="7" fillId="0" borderId="5" xfId="0" applyNumberFormat="1" applyFont="1" applyFill="1" applyBorder="1" applyAlignment="1">
      <alignment horizontal="center" vertical="center"/>
    </xf>
    <xf numFmtId="0" fontId="7" fillId="0" borderId="2" xfId="0" applyFont="1" applyFill="1" applyBorder="1" applyAlignment="1">
      <alignment vertical="center"/>
    </xf>
    <xf numFmtId="4" fontId="8" fillId="0" borderId="2" xfId="0" applyNumberFormat="1" applyFont="1" applyFill="1" applyBorder="1" applyAlignment="1">
      <alignment vertical="center"/>
    </xf>
    <xf numFmtId="4" fontId="10" fillId="0" borderId="2" xfId="0" applyNumberFormat="1" applyFont="1" applyFill="1" applyBorder="1" applyAlignment="1">
      <alignment horizontal="right" vertical="center"/>
    </xf>
    <xf numFmtId="164" fontId="8" fillId="0" borderId="2" xfId="0" applyNumberFormat="1" applyFont="1" applyFill="1" applyBorder="1" applyAlignment="1">
      <alignment horizontal="right" vertical="center"/>
    </xf>
    <xf numFmtId="4" fontId="0" fillId="0" borderId="0" xfId="0" applyNumberFormat="1" applyFill="1" applyAlignment="1">
      <alignment vertical="center"/>
    </xf>
    <xf numFmtId="4" fontId="2" fillId="0" borderId="1" xfId="0" applyNumberFormat="1" applyFont="1" applyFill="1" applyBorder="1" applyAlignment="1">
      <alignment vertical="center"/>
    </xf>
    <xf numFmtId="1" fontId="7" fillId="0" borderId="5" xfId="0" applyNumberFormat="1" applyFont="1" applyFill="1" applyBorder="1" applyAlignment="1">
      <alignment horizontal="center" vertical="center"/>
    </xf>
    <xf numFmtId="1" fontId="7" fillId="0" borderId="3" xfId="0" applyNumberFormat="1" applyFont="1" applyFill="1" applyBorder="1" applyAlignment="1">
      <alignment horizontal="center" vertical="center"/>
    </xf>
    <xf numFmtId="1" fontId="7" fillId="0" borderId="2" xfId="0" applyNumberFormat="1" applyFont="1" applyFill="1" applyBorder="1" applyAlignment="1">
      <alignment horizontal="center" vertical="center"/>
    </xf>
    <xf numFmtId="4" fontId="4" fillId="2" borderId="10" xfId="0" applyNumberFormat="1" applyFont="1" applyFill="1" applyBorder="1" applyAlignment="1">
      <alignment horizontal="center" vertical="center" wrapText="1"/>
    </xf>
    <xf numFmtId="4" fontId="4" fillId="2" borderId="11" xfId="0" applyNumberFormat="1" applyFont="1" applyFill="1" applyBorder="1" applyAlignment="1">
      <alignment horizontal="center" vertical="center" wrapText="1"/>
    </xf>
    <xf numFmtId="4" fontId="2" fillId="0" borderId="0" xfId="0" applyNumberFormat="1" applyFont="1" applyBorder="1" applyAlignment="1">
      <alignment horizontal="center"/>
    </xf>
    <xf numFmtId="4" fontId="0" fillId="0" borderId="0" xfId="0" applyNumberFormat="1" applyFont="1" applyFill="1" applyBorder="1" applyAlignment="1">
      <alignment horizontal="center"/>
    </xf>
    <xf numFmtId="4" fontId="0" fillId="0" borderId="0" xfId="0" applyNumberFormat="1" applyFont="1" applyBorder="1" applyAlignment="1">
      <alignment horizontal="center"/>
    </xf>
    <xf numFmtId="0" fontId="1" fillId="0" borderId="0" xfId="0" applyFont="1" applyBorder="1" applyAlignment="1">
      <alignment horizontal="center"/>
    </xf>
    <xf numFmtId="0" fontId="0" fillId="0" borderId="4" xfId="0" applyFont="1" applyBorder="1" applyAlignment="1">
      <alignment horizontal="center"/>
    </xf>
    <xf numFmtId="0" fontId="3" fillId="2" borderId="7" xfId="0" applyFont="1" applyFill="1" applyBorder="1" applyAlignment="1">
      <alignment horizontal="center"/>
    </xf>
    <xf numFmtId="0" fontId="3" fillId="2" borderId="8" xfId="0" applyFont="1" applyFill="1" applyBorder="1" applyAlignment="1">
      <alignment horizontal="center"/>
    </xf>
    <xf numFmtId="0" fontId="3" fillId="2" borderId="9" xfId="0" applyFont="1" applyFill="1" applyBorder="1" applyAlignment="1">
      <alignment horizontal="center"/>
    </xf>
    <xf numFmtId="0" fontId="3" fillId="2" borderId="12" xfId="0" applyFont="1" applyFill="1" applyBorder="1" applyAlignment="1">
      <alignment horizontal="center"/>
    </xf>
    <xf numFmtId="0" fontId="3" fillId="2" borderId="13" xfId="0" applyFont="1" applyFill="1" applyBorder="1" applyAlignment="1">
      <alignment horizontal="center"/>
    </xf>
    <xf numFmtId="0" fontId="3" fillId="2" borderId="10" xfId="0" applyFont="1" applyFill="1" applyBorder="1" applyAlignment="1">
      <alignment horizontal="center" vertical="center" wrapText="1"/>
    </xf>
    <xf numFmtId="0" fontId="3" fillId="2" borderId="11" xfId="0" applyFont="1" applyFill="1" applyBorder="1" applyAlignment="1">
      <alignment horizontal="center" vertical="center" wrapText="1"/>
    </xf>
    <xf numFmtId="4" fontId="3" fillId="2" borderId="8" xfId="0" applyNumberFormat="1" applyFont="1" applyFill="1" applyBorder="1" applyAlignment="1">
      <alignment horizontal="center"/>
    </xf>
    <xf numFmtId="0" fontId="4" fillId="2" borderId="10" xfId="0" applyFont="1" applyFill="1" applyBorder="1" applyAlignment="1">
      <alignment horizontal="center" vertical="center" wrapText="1"/>
    </xf>
    <xf numFmtId="0" fontId="4" fillId="2" borderId="11" xfId="0" applyFont="1" applyFill="1" applyBorder="1" applyAlignment="1">
      <alignment horizontal="center" vertical="center" wrapText="1"/>
    </xf>
  </cellXfs>
  <cellStyles count="3">
    <cellStyle name="Normal" xfId="0" builtinId="0"/>
    <cellStyle name="Normal 2 2 2 2" xfId="2"/>
    <cellStyle name="Normal 6"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Relationships>
</file>

<file path=xl/drawings/drawing1.xml><?xml version="1.0" encoding="utf-8"?>
<xdr:wsDr xmlns:xdr="http://schemas.openxmlformats.org/drawingml/2006/spreadsheetDrawing" xmlns:a="http://schemas.openxmlformats.org/drawingml/2006/main">
  <xdr:twoCellAnchor>
    <xdr:from>
      <xdr:col>13</xdr:col>
      <xdr:colOff>26671</xdr:colOff>
      <xdr:row>0</xdr:row>
      <xdr:rowOff>99060</xdr:rowOff>
    </xdr:from>
    <xdr:to>
      <xdr:col>14</xdr:col>
      <xdr:colOff>666751</xdr:colOff>
      <xdr:row>3</xdr:row>
      <xdr:rowOff>179967</xdr:rowOff>
    </xdr:to>
    <xdr:pic>
      <xdr:nvPicPr>
        <xdr:cNvPr id="2" name="officeArt object"/>
        <xdr:cNvPicPr/>
      </xdr:nvPicPr>
      <xdr:blipFill rotWithShape="1">
        <a:blip xmlns:r="http://schemas.openxmlformats.org/officeDocument/2006/relationships" r:embed="rId1">
          <a:extLst/>
        </a:blip>
        <a:srcRect t="20233" b="22959"/>
        <a:stretch/>
      </xdr:blipFill>
      <xdr:spPr>
        <a:xfrm>
          <a:off x="12047221" y="99060"/>
          <a:ext cx="1525905" cy="633357"/>
        </a:xfrm>
        <a:prstGeom prst="rect">
          <a:avLst/>
        </a:prstGeom>
        <a:ln w="12700" cap="flat">
          <a:noFill/>
          <a:miter lim="400000"/>
        </a:ln>
        <a:effectLst/>
      </xdr:spPr>
    </xdr:pic>
    <xdr:clientData/>
  </xdr:twoCellAnchor>
  <xdr:twoCellAnchor editAs="oneCell">
    <xdr:from>
      <xdr:col>1</xdr:col>
      <xdr:colOff>444500</xdr:colOff>
      <xdr:row>0</xdr:row>
      <xdr:rowOff>0</xdr:rowOff>
    </xdr:from>
    <xdr:to>
      <xdr:col>1</xdr:col>
      <xdr:colOff>1532300</xdr:colOff>
      <xdr:row>4</xdr:row>
      <xdr:rowOff>191083</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26583" y="0"/>
          <a:ext cx="1087800" cy="126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
  <sheetViews>
    <sheetView tabSelected="1" zoomScale="90" zoomScaleNormal="90" zoomScaleSheetLayoutView="70" workbookViewId="0">
      <selection sqref="A1:O1"/>
    </sheetView>
  </sheetViews>
  <sheetFormatPr baseColWidth="10" defaultRowHeight="15" x14ac:dyDescent="0.25"/>
  <cols>
    <col min="1" max="1" width="8.7109375" customWidth="1"/>
    <col min="2" max="2" width="34.42578125" customWidth="1"/>
    <col min="3" max="3" width="7.7109375" customWidth="1"/>
    <col min="4" max="4" width="16.140625" customWidth="1"/>
    <col min="5" max="5" width="13.28515625" customWidth="1"/>
    <col min="6" max="6" width="14.7109375" customWidth="1"/>
    <col min="7" max="8" width="13.140625" customWidth="1"/>
    <col min="9" max="10" width="14.28515625" customWidth="1"/>
    <col min="11" max="13" width="12.42578125" customWidth="1"/>
    <col min="14" max="14" width="13.28515625" customWidth="1"/>
    <col min="15" max="15" width="15.85546875" customWidth="1"/>
  </cols>
  <sheetData>
    <row r="1" spans="1:17" ht="20.100000000000001" customHeight="1" x14ac:dyDescent="0.25">
      <c r="A1" s="30" t="s">
        <v>22</v>
      </c>
      <c r="B1" s="30"/>
      <c r="C1" s="30"/>
      <c r="D1" s="30"/>
      <c r="E1" s="30"/>
      <c r="F1" s="30"/>
      <c r="G1" s="30"/>
      <c r="H1" s="30"/>
      <c r="I1" s="30"/>
      <c r="J1" s="30"/>
      <c r="K1" s="30"/>
      <c r="L1" s="30"/>
      <c r="M1" s="30"/>
      <c r="N1" s="30"/>
      <c r="O1" s="30"/>
    </row>
    <row r="2" spans="1:17" ht="21.95" customHeight="1" x14ac:dyDescent="0.25">
      <c r="A2" s="31" t="s">
        <v>26</v>
      </c>
      <c r="B2" s="31"/>
      <c r="C2" s="31"/>
      <c r="D2" s="31"/>
      <c r="E2" s="31"/>
      <c r="F2" s="31"/>
      <c r="G2" s="31"/>
      <c r="H2" s="31"/>
      <c r="I2" s="31"/>
      <c r="J2" s="31"/>
      <c r="K2" s="31"/>
      <c r="L2" s="31"/>
      <c r="M2" s="31"/>
      <c r="N2" s="31"/>
      <c r="O2" s="31"/>
    </row>
    <row r="3" spans="1:17" ht="21.95" customHeight="1" x14ac:dyDescent="0.25">
      <c r="A3" s="32" t="s">
        <v>16</v>
      </c>
      <c r="B3" s="32"/>
      <c r="C3" s="32"/>
      <c r="D3" s="32"/>
      <c r="E3" s="32"/>
      <c r="F3" s="32"/>
      <c r="G3" s="32"/>
      <c r="H3" s="32"/>
      <c r="I3" s="32"/>
      <c r="J3" s="32"/>
      <c r="K3" s="32"/>
      <c r="L3" s="32"/>
      <c r="M3" s="32"/>
      <c r="N3" s="32"/>
      <c r="O3" s="32"/>
    </row>
    <row r="4" spans="1:17" ht="21.95" customHeight="1" x14ac:dyDescent="0.25">
      <c r="A4" s="33" t="s">
        <v>20</v>
      </c>
      <c r="B4" s="33"/>
      <c r="C4" s="33"/>
      <c r="D4" s="33"/>
      <c r="E4" s="33"/>
      <c r="F4" s="33"/>
      <c r="G4" s="33"/>
      <c r="H4" s="33"/>
      <c r="I4" s="33"/>
      <c r="J4" s="33"/>
      <c r="K4" s="33"/>
      <c r="L4" s="33"/>
      <c r="M4" s="33"/>
      <c r="N4" s="33"/>
      <c r="O4" s="33"/>
    </row>
    <row r="5" spans="1:17" ht="20.100000000000001" customHeight="1" thickBot="1" x14ac:dyDescent="0.3">
      <c r="A5" s="34" t="s">
        <v>32</v>
      </c>
      <c r="B5" s="34"/>
      <c r="C5" s="34"/>
      <c r="D5" s="34"/>
      <c r="E5" s="34"/>
      <c r="F5" s="34"/>
      <c r="G5" s="34"/>
      <c r="H5" s="34"/>
      <c r="I5" s="34"/>
      <c r="J5" s="34"/>
      <c r="K5" s="34"/>
      <c r="L5" s="34"/>
      <c r="M5" s="34"/>
      <c r="N5" s="34"/>
      <c r="O5" s="34"/>
    </row>
    <row r="6" spans="1:17" ht="16.5" thickBot="1" x14ac:dyDescent="0.3">
      <c r="A6" s="35" t="s">
        <v>0</v>
      </c>
      <c r="B6" s="36"/>
      <c r="C6" s="36"/>
      <c r="D6" s="36"/>
      <c r="E6" s="36"/>
      <c r="F6" s="37" t="s">
        <v>1</v>
      </c>
      <c r="G6" s="38"/>
      <c r="H6" s="38"/>
      <c r="I6" s="39"/>
      <c r="J6" s="40" t="s">
        <v>2</v>
      </c>
      <c r="K6" s="42" t="s">
        <v>3</v>
      </c>
      <c r="L6" s="42"/>
      <c r="M6" s="42"/>
      <c r="N6" s="43" t="s">
        <v>4</v>
      </c>
      <c r="O6" s="28" t="s">
        <v>5</v>
      </c>
    </row>
    <row r="7" spans="1:17" ht="75.75" thickBot="1" x14ac:dyDescent="0.3">
      <c r="A7" s="12" t="s">
        <v>17</v>
      </c>
      <c r="B7" s="12" t="s">
        <v>18</v>
      </c>
      <c r="C7" s="12" t="s">
        <v>6</v>
      </c>
      <c r="D7" s="12" t="s">
        <v>7</v>
      </c>
      <c r="E7" s="12" t="s">
        <v>8</v>
      </c>
      <c r="F7" s="13" t="s">
        <v>9</v>
      </c>
      <c r="G7" s="12" t="s">
        <v>19</v>
      </c>
      <c r="H7" s="12" t="s">
        <v>10</v>
      </c>
      <c r="I7" s="14" t="s">
        <v>11</v>
      </c>
      <c r="J7" s="41"/>
      <c r="K7" s="12" t="s">
        <v>12</v>
      </c>
      <c r="L7" s="12" t="s">
        <v>13</v>
      </c>
      <c r="M7" s="14" t="s">
        <v>14</v>
      </c>
      <c r="N7" s="44"/>
      <c r="O7" s="29"/>
    </row>
    <row r="8" spans="1:17" s="4" customFormat="1" ht="30.75" customHeight="1" x14ac:dyDescent="0.25">
      <c r="A8" s="26">
        <v>2</v>
      </c>
      <c r="B8" s="19" t="s">
        <v>27</v>
      </c>
      <c r="C8" s="2" t="s">
        <v>21</v>
      </c>
      <c r="D8" s="2">
        <v>1711.11</v>
      </c>
      <c r="E8" s="2">
        <v>1403.34</v>
      </c>
      <c r="F8" s="2">
        <f t="shared" ref="F8:F17" si="0">+E8*30.4</f>
        <v>42661.535999999993</v>
      </c>
      <c r="G8" s="20">
        <v>336</v>
      </c>
      <c r="H8" s="20">
        <v>0</v>
      </c>
      <c r="I8" s="2">
        <f>+F8*0.12</f>
        <v>5119.3843199999992</v>
      </c>
      <c r="J8" s="3">
        <f t="shared" ref="J8:J13" si="1">SUM(F8:I8)</f>
        <v>48116.92031999999</v>
      </c>
      <c r="K8" s="21">
        <v>10043.709999999999</v>
      </c>
      <c r="L8" s="22">
        <v>827.47819354838703</v>
      </c>
      <c r="M8" s="20">
        <v>585.19999999999993</v>
      </c>
      <c r="N8" s="3">
        <f t="shared" ref="N8" si="2">SUM(K8:M8)</f>
        <v>11456.388193548388</v>
      </c>
      <c r="O8" s="15">
        <f t="shared" ref="O8:O20" si="3">+J8-N8</f>
        <v>36660.532126451602</v>
      </c>
      <c r="Q8" s="23"/>
    </row>
    <row r="9" spans="1:17" s="4" customFormat="1" ht="30.75" customHeight="1" x14ac:dyDescent="0.25">
      <c r="A9" s="27"/>
      <c r="B9" s="6" t="s">
        <v>27</v>
      </c>
      <c r="C9" s="6" t="s">
        <v>21</v>
      </c>
      <c r="D9" s="6">
        <v>1739.18</v>
      </c>
      <c r="E9" s="6">
        <v>1403.34</v>
      </c>
      <c r="F9" s="2">
        <f t="shared" si="0"/>
        <v>42661.535999999993</v>
      </c>
      <c r="G9" s="7">
        <v>336</v>
      </c>
      <c r="H9" s="7">
        <v>0</v>
      </c>
      <c r="I9" s="6">
        <f>+F9*0.14</f>
        <v>5972.6150399999997</v>
      </c>
      <c r="J9" s="3">
        <f t="shared" si="1"/>
        <v>48970.15103999999</v>
      </c>
      <c r="K9" s="8">
        <v>10299.68</v>
      </c>
      <c r="L9" s="1">
        <v>841.56025806451601</v>
      </c>
      <c r="M9" s="7">
        <v>590.61806451612892</v>
      </c>
      <c r="N9" s="3">
        <f t="shared" ref="N9:N20" si="4">SUM(K9:M9)</f>
        <v>11731.858322580645</v>
      </c>
      <c r="O9" s="15">
        <f t="shared" si="3"/>
        <v>37238.292717419346</v>
      </c>
      <c r="Q9" s="23"/>
    </row>
    <row r="10" spans="1:17" s="4" customFormat="1" ht="30.75" customHeight="1" x14ac:dyDescent="0.25">
      <c r="A10" s="9">
        <v>1</v>
      </c>
      <c r="B10" s="6" t="s">
        <v>28</v>
      </c>
      <c r="C10" s="6" t="s">
        <v>21</v>
      </c>
      <c r="D10" s="6">
        <v>1101.5</v>
      </c>
      <c r="E10" s="6">
        <v>918.44</v>
      </c>
      <c r="F10" s="2">
        <f t="shared" si="0"/>
        <v>27920.576000000001</v>
      </c>
      <c r="G10" s="7">
        <v>336</v>
      </c>
      <c r="H10" s="7">
        <v>0</v>
      </c>
      <c r="I10" s="6">
        <f>+F10*0.1</f>
        <v>2792.0576000000001</v>
      </c>
      <c r="J10" s="3">
        <f>SUM(F10:I10)</f>
        <v>31048.633600000001</v>
      </c>
      <c r="K10" s="10">
        <v>5406.96</v>
      </c>
      <c r="L10" s="1">
        <v>521.70322580645154</v>
      </c>
      <c r="M10" s="7">
        <v>376.71483870967734</v>
      </c>
      <c r="N10" s="3">
        <f t="shared" si="4"/>
        <v>6305.3780645161296</v>
      </c>
      <c r="O10" s="15">
        <f t="shared" si="3"/>
        <v>24743.25553548387</v>
      </c>
    </row>
    <row r="11" spans="1:17" s="4" customFormat="1" ht="30.75" customHeight="1" x14ac:dyDescent="0.25">
      <c r="A11" s="9">
        <v>1</v>
      </c>
      <c r="B11" s="6" t="s">
        <v>29</v>
      </c>
      <c r="C11" s="6" t="s">
        <v>21</v>
      </c>
      <c r="D11" s="6">
        <v>861.28</v>
      </c>
      <c r="E11" s="6">
        <v>706.37</v>
      </c>
      <c r="F11" s="2">
        <f t="shared" si="0"/>
        <v>21473.647999999997</v>
      </c>
      <c r="G11" s="7">
        <v>336</v>
      </c>
      <c r="H11" s="7">
        <v>0</v>
      </c>
      <c r="I11" s="6">
        <f>+F11*0.12</f>
        <v>2576.8377599999994</v>
      </c>
      <c r="J11" s="3">
        <f>SUM(F11:I11)</f>
        <v>24386.485759999996</v>
      </c>
      <c r="K11" s="10">
        <v>3843.73</v>
      </c>
      <c r="L11" s="1">
        <v>401.19174193548383</v>
      </c>
      <c r="M11" s="7">
        <v>294.55638709677419</v>
      </c>
      <c r="N11" s="3">
        <f t="shared" si="4"/>
        <v>4539.478129032258</v>
      </c>
      <c r="O11" s="15">
        <f t="shared" si="3"/>
        <v>19847.007630967739</v>
      </c>
    </row>
    <row r="12" spans="1:17" s="4" customFormat="1" ht="30.75" customHeight="1" x14ac:dyDescent="0.25">
      <c r="A12" s="18">
        <v>1</v>
      </c>
      <c r="B12" s="11" t="s">
        <v>30</v>
      </c>
      <c r="C12" s="6" t="s">
        <v>21</v>
      </c>
      <c r="D12" s="6">
        <v>776.52</v>
      </c>
      <c r="E12" s="6">
        <v>706.37</v>
      </c>
      <c r="F12" s="2">
        <f t="shared" si="0"/>
        <v>21473.647999999997</v>
      </c>
      <c r="G12" s="7">
        <v>336</v>
      </c>
      <c r="H12" s="7">
        <v>0</v>
      </c>
      <c r="I12" s="6">
        <f>+F12*0</f>
        <v>0</v>
      </c>
      <c r="J12" s="3">
        <f>SUM(F12:I12)</f>
        <v>21809.647999999997</v>
      </c>
      <c r="K12" s="10">
        <v>3293.32</v>
      </c>
      <c r="L12" s="1">
        <v>358.68077419354836</v>
      </c>
      <c r="M12" s="7">
        <v>265.56851612903228</v>
      </c>
      <c r="N12" s="3">
        <f t="shared" si="4"/>
        <v>3917.5692903225809</v>
      </c>
      <c r="O12" s="15">
        <f t="shared" si="3"/>
        <v>17892.078709677415</v>
      </c>
    </row>
    <row r="13" spans="1:17" s="4" customFormat="1" ht="30.75" customHeight="1" x14ac:dyDescent="0.25">
      <c r="A13" s="25">
        <v>8</v>
      </c>
      <c r="B13" s="6" t="s">
        <v>31</v>
      </c>
      <c r="C13" s="6" t="s">
        <v>21</v>
      </c>
      <c r="D13" s="6">
        <v>875.41</v>
      </c>
      <c r="E13" s="6">
        <v>706.37</v>
      </c>
      <c r="F13" s="2">
        <f t="shared" si="0"/>
        <v>21473.647999999997</v>
      </c>
      <c r="G13" s="7">
        <v>336</v>
      </c>
      <c r="H13" s="7">
        <v>0</v>
      </c>
      <c r="I13" s="6">
        <f>+F13*0.14</f>
        <v>3006.3107199999999</v>
      </c>
      <c r="J13" s="3">
        <f t="shared" si="1"/>
        <v>24815.958719999999</v>
      </c>
      <c r="K13" s="10">
        <v>3941.04</v>
      </c>
      <c r="L13" s="1">
        <v>408.28180645161285</v>
      </c>
      <c r="M13" s="7">
        <v>299.39096774193553</v>
      </c>
      <c r="N13" s="3">
        <f t="shared" si="4"/>
        <v>4648.7127741935483</v>
      </c>
      <c r="O13" s="15">
        <f t="shared" si="3"/>
        <v>20167.245945806451</v>
      </c>
    </row>
    <row r="14" spans="1:17" s="4" customFormat="1" ht="30.75" customHeight="1" x14ac:dyDescent="0.25">
      <c r="A14" s="26"/>
      <c r="B14" s="6" t="s">
        <v>31</v>
      </c>
      <c r="C14" s="6" t="s">
        <v>21</v>
      </c>
      <c r="D14" s="6">
        <v>861.28</v>
      </c>
      <c r="E14" s="6">
        <v>706.37</v>
      </c>
      <c r="F14" s="2">
        <f t="shared" si="0"/>
        <v>21473.647999999997</v>
      </c>
      <c r="G14" s="7">
        <v>336</v>
      </c>
      <c r="H14" s="7">
        <v>0</v>
      </c>
      <c r="I14" s="6">
        <f>+F14*0.12</f>
        <v>2576.8377599999994</v>
      </c>
      <c r="J14" s="3">
        <f t="shared" ref="J14:J20" si="5">SUM(F14:I14)</f>
        <v>24386.485759999996</v>
      </c>
      <c r="K14" s="10">
        <v>3843.73</v>
      </c>
      <c r="L14" s="1">
        <v>401.19174193548383</v>
      </c>
      <c r="M14" s="7">
        <v>294.55638709677419</v>
      </c>
      <c r="N14" s="3">
        <f t="shared" si="4"/>
        <v>4539.478129032258</v>
      </c>
      <c r="O14" s="15">
        <f t="shared" si="3"/>
        <v>19847.007630967739</v>
      </c>
    </row>
    <row r="15" spans="1:17" s="4" customFormat="1" ht="30.75" customHeight="1" x14ac:dyDescent="0.25">
      <c r="A15" s="26"/>
      <c r="B15" s="6" t="s">
        <v>31</v>
      </c>
      <c r="C15" s="6" t="s">
        <v>21</v>
      </c>
      <c r="D15" s="6">
        <v>861.28</v>
      </c>
      <c r="E15" s="6">
        <v>706.37</v>
      </c>
      <c r="F15" s="2">
        <f t="shared" si="0"/>
        <v>21473.647999999997</v>
      </c>
      <c r="G15" s="7">
        <v>336</v>
      </c>
      <c r="H15" s="7">
        <v>0</v>
      </c>
      <c r="I15" s="6">
        <f>+F15*0.12</f>
        <v>2576.8377599999994</v>
      </c>
      <c r="J15" s="3">
        <f t="shared" si="5"/>
        <v>24386.485759999996</v>
      </c>
      <c r="K15" s="10">
        <v>3843.73</v>
      </c>
      <c r="L15" s="1">
        <v>401.19174193548383</v>
      </c>
      <c r="M15" s="7">
        <v>294.55638709677419</v>
      </c>
      <c r="N15" s="3">
        <f t="shared" si="4"/>
        <v>4539.478129032258</v>
      </c>
      <c r="O15" s="15">
        <f t="shared" si="3"/>
        <v>19847.007630967739</v>
      </c>
    </row>
    <row r="16" spans="1:17" s="4" customFormat="1" ht="30.75" customHeight="1" x14ac:dyDescent="0.25">
      <c r="A16" s="26"/>
      <c r="B16" s="6" t="s">
        <v>31</v>
      </c>
      <c r="C16" s="6" t="s">
        <v>21</v>
      </c>
      <c r="D16" s="6">
        <v>790.65</v>
      </c>
      <c r="E16" s="6">
        <v>706.37</v>
      </c>
      <c r="F16" s="2">
        <f t="shared" si="0"/>
        <v>21473.647999999997</v>
      </c>
      <c r="G16" s="7">
        <v>336</v>
      </c>
      <c r="H16" s="7">
        <v>0</v>
      </c>
      <c r="I16" s="6">
        <f>+F16*0.02</f>
        <v>429.47295999999994</v>
      </c>
      <c r="J16" s="3">
        <f t="shared" si="5"/>
        <v>22239.120959999997</v>
      </c>
      <c r="K16" s="10">
        <v>3385.05</v>
      </c>
      <c r="L16" s="1">
        <v>365.77083870967743</v>
      </c>
      <c r="M16" s="7">
        <v>270.4030967741935</v>
      </c>
      <c r="N16" s="3">
        <f t="shared" si="4"/>
        <v>4021.2239354838712</v>
      </c>
      <c r="O16" s="15">
        <f t="shared" si="3"/>
        <v>18217.897024516125</v>
      </c>
    </row>
    <row r="17" spans="1:15" s="4" customFormat="1" ht="30.75" customHeight="1" x14ac:dyDescent="0.25">
      <c r="A17" s="26"/>
      <c r="B17" s="6" t="s">
        <v>31</v>
      </c>
      <c r="C17" s="6" t="s">
        <v>21</v>
      </c>
      <c r="D17" s="6">
        <v>776.52</v>
      </c>
      <c r="E17" s="6">
        <v>706.37</v>
      </c>
      <c r="F17" s="2">
        <f t="shared" si="0"/>
        <v>21473.647999999997</v>
      </c>
      <c r="G17" s="7">
        <v>336</v>
      </c>
      <c r="H17" s="7">
        <v>0</v>
      </c>
      <c r="I17" s="6">
        <v>0</v>
      </c>
      <c r="J17" s="3">
        <f t="shared" si="5"/>
        <v>21809.647999999997</v>
      </c>
      <c r="K17" s="10">
        <v>3293.32</v>
      </c>
      <c r="L17" s="1">
        <v>358.68077419354836</v>
      </c>
      <c r="M17" s="7">
        <v>265.56851612903228</v>
      </c>
      <c r="N17" s="3">
        <f t="shared" si="4"/>
        <v>3917.5692903225809</v>
      </c>
      <c r="O17" s="15">
        <f t="shared" si="3"/>
        <v>17892.078709677415</v>
      </c>
    </row>
    <row r="18" spans="1:15" s="4" customFormat="1" ht="30.75" customHeight="1" x14ac:dyDescent="0.25">
      <c r="A18" s="26"/>
      <c r="B18" s="6" t="s">
        <v>31</v>
      </c>
      <c r="C18" s="6" t="s">
        <v>21</v>
      </c>
      <c r="D18" s="6">
        <v>790.65</v>
      </c>
      <c r="E18" s="6">
        <v>706.37</v>
      </c>
      <c r="F18" s="2">
        <f t="shared" ref="F18" si="6">+E18*30.4</f>
        <v>21473.647999999997</v>
      </c>
      <c r="G18" s="7">
        <v>336</v>
      </c>
      <c r="H18" s="7">
        <v>0</v>
      </c>
      <c r="I18" s="6">
        <f>+F18*0.02</f>
        <v>429.47295999999994</v>
      </c>
      <c r="J18" s="3">
        <f t="shared" si="5"/>
        <v>22239.120959999997</v>
      </c>
      <c r="K18" s="10">
        <v>3385.05</v>
      </c>
      <c r="L18" s="1">
        <v>365.77083870967743</v>
      </c>
      <c r="M18" s="7">
        <v>270.4030967741935</v>
      </c>
      <c r="N18" s="3">
        <f t="shared" si="4"/>
        <v>4021.2239354838712</v>
      </c>
      <c r="O18" s="15">
        <f t="shared" si="3"/>
        <v>18217.897024516125</v>
      </c>
    </row>
    <row r="19" spans="1:15" s="4" customFormat="1" ht="30.75" customHeight="1" x14ac:dyDescent="0.25">
      <c r="A19" s="26"/>
      <c r="B19" s="6" t="s">
        <v>31</v>
      </c>
      <c r="C19" s="6" t="s">
        <v>21</v>
      </c>
      <c r="D19" s="6">
        <v>776.52</v>
      </c>
      <c r="E19" s="6">
        <v>706.37</v>
      </c>
      <c r="F19" s="2">
        <f>+E19*30.4</f>
        <v>21473.647999999997</v>
      </c>
      <c r="G19" s="7">
        <v>336</v>
      </c>
      <c r="H19" s="7">
        <v>0</v>
      </c>
      <c r="I19" s="6">
        <v>0</v>
      </c>
      <c r="J19" s="3">
        <f t="shared" si="5"/>
        <v>21809.647999999997</v>
      </c>
      <c r="K19" s="10">
        <v>3293.32</v>
      </c>
      <c r="L19" s="1">
        <v>358.68077419354836</v>
      </c>
      <c r="M19" s="7">
        <v>265.56851612903228</v>
      </c>
      <c r="N19" s="3">
        <f t="shared" si="4"/>
        <v>3917.5692903225809</v>
      </c>
      <c r="O19" s="15">
        <f t="shared" si="3"/>
        <v>17892.078709677415</v>
      </c>
    </row>
    <row r="20" spans="1:15" s="4" customFormat="1" ht="30.75" customHeight="1" x14ac:dyDescent="0.25">
      <c r="A20" s="27"/>
      <c r="B20" s="6" t="s">
        <v>31</v>
      </c>
      <c r="C20" s="6" t="s">
        <v>21</v>
      </c>
      <c r="D20" s="6">
        <v>776.52</v>
      </c>
      <c r="E20" s="6">
        <v>706.37</v>
      </c>
      <c r="F20" s="2">
        <f>+E20*30.4</f>
        <v>21473.647999999997</v>
      </c>
      <c r="G20" s="7">
        <v>336</v>
      </c>
      <c r="H20" s="7">
        <v>0</v>
      </c>
      <c r="I20" s="6">
        <v>0</v>
      </c>
      <c r="J20" s="3">
        <f t="shared" si="5"/>
        <v>21809.647999999997</v>
      </c>
      <c r="K20" s="10">
        <v>3293.32</v>
      </c>
      <c r="L20" s="1">
        <v>358.68077419354836</v>
      </c>
      <c r="M20" s="7">
        <v>265.56851612903228</v>
      </c>
      <c r="N20" s="3">
        <f t="shared" si="4"/>
        <v>3917.5692903225809</v>
      </c>
      <c r="O20" s="15">
        <f t="shared" si="3"/>
        <v>17892.078709677415</v>
      </c>
    </row>
    <row r="21" spans="1:15" s="4" customFormat="1" ht="30.75" customHeight="1" x14ac:dyDescent="0.25">
      <c r="A21" s="5"/>
      <c r="B21" s="6" t="s">
        <v>15</v>
      </c>
      <c r="C21" s="5"/>
      <c r="D21" s="24">
        <f t="shared" ref="D21:M21" si="7">SUM(D8:D20)</f>
        <v>12698.42</v>
      </c>
      <c r="E21" s="24">
        <f t="shared" ref="E21:L21" si="8">SUM(E8:E20)</f>
        <v>10788.820000000002</v>
      </c>
      <c r="F21" s="24">
        <f t="shared" si="8"/>
        <v>327980.12799999985</v>
      </c>
      <c r="G21" s="24">
        <f t="shared" si="8"/>
        <v>4368</v>
      </c>
      <c r="H21" s="24">
        <f t="shared" si="8"/>
        <v>0</v>
      </c>
      <c r="I21" s="24">
        <f t="shared" si="8"/>
        <v>25479.826879999993</v>
      </c>
      <c r="J21" s="24">
        <f t="shared" si="8"/>
        <v>357827.95487999986</v>
      </c>
      <c r="K21" s="24">
        <f t="shared" si="8"/>
        <v>61165.960000000014</v>
      </c>
      <c r="L21" s="24">
        <f t="shared" si="8"/>
        <v>5968.8634838709659</v>
      </c>
      <c r="M21" s="24">
        <f t="shared" si="7"/>
        <v>4338.6732903225802</v>
      </c>
      <c r="N21" s="24">
        <f>SUM(N8:N20)</f>
        <v>71473.496774193554</v>
      </c>
      <c r="O21" s="24">
        <f>SUM(O8:O20)</f>
        <v>286354.45810580638</v>
      </c>
    </row>
    <row r="23" spans="1:15" ht="15.75" x14ac:dyDescent="0.25">
      <c r="A23" s="16" t="s">
        <v>23</v>
      </c>
      <c r="B23" s="17" t="s">
        <v>24</v>
      </c>
    </row>
    <row r="24" spans="1:15" x14ac:dyDescent="0.25">
      <c r="B24" s="17" t="s">
        <v>25</v>
      </c>
    </row>
  </sheetData>
  <mergeCells count="13">
    <mergeCell ref="A13:A20"/>
    <mergeCell ref="O6:O7"/>
    <mergeCell ref="A1:O1"/>
    <mergeCell ref="A2:O2"/>
    <mergeCell ref="A3:O3"/>
    <mergeCell ref="A4:O4"/>
    <mergeCell ref="A5:O5"/>
    <mergeCell ref="A6:E6"/>
    <mergeCell ref="F6:I6"/>
    <mergeCell ref="J6:J7"/>
    <mergeCell ref="K6:M6"/>
    <mergeCell ref="N6:N7"/>
    <mergeCell ref="A8:A9"/>
  </mergeCells>
  <pageMargins left="0.70866141732283472" right="0.70866141732283472" top="0.74803149606299213" bottom="0.74803149606299213" header="0.31496062992125984" footer="0.31496062992125984"/>
  <pageSetup scale="56"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UNSIS</vt:lpstr>
      <vt:lpstr>UNSIS!Área_de_impresión</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Hewlett-Packard Company</dc:creator>
  <cp:lastModifiedBy>ERIKA-REC-HUM</cp:lastModifiedBy>
  <cp:lastPrinted>2020-01-10T16:45:36Z</cp:lastPrinted>
  <dcterms:created xsi:type="dcterms:W3CDTF">2019-04-15T21:14:22Z</dcterms:created>
  <dcterms:modified xsi:type="dcterms:W3CDTF">2020-01-10T16:49:34Z</dcterms:modified>
</cp:coreProperties>
</file>